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ND\Desktop\재무계약팀\1. 계약\2. 나라장터 입찰\25-013호_(FS) 사우디아라비아 아시르-지잔 고속도로 개발 예비 타당성조사\0. 계획보고\붙임5. 입찰관련양식(25-013호, 사우디 고속도로 FS)\"/>
    </mc:Choice>
  </mc:AlternateContent>
  <bookViews>
    <workbookView xWindow="0" yWindow="0" windowWidth="26505" windowHeight="9825" tabRatio="598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C47" i="2" l="1"/>
  <c r="C39" i="2"/>
  <c r="K22" i="2"/>
  <c r="H10" i="2" l="1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J27" i="2" l="1"/>
  <c r="L27" i="2" s="1"/>
  <c r="M27" i="2" s="1"/>
  <c r="I39" i="2"/>
  <c r="G44" i="2"/>
  <c r="H44" i="2" s="1"/>
  <c r="G45" i="2" l="1"/>
  <c r="H45" i="2" s="1"/>
  <c r="H47" i="2" s="1"/>
  <c r="D6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<sst xmlns="http://schemas.openxmlformats.org/spreadsheetml/2006/main" count="135" uniqueCount="86">
  <si>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</si>
  <si>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</si>
  <si>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</si>
  <si>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</si>
  <si>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</si>
  <si>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</si>
  <si>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</si>
  <si>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</si>
  <si>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</si>
  <si>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</si>
  <si>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</si>
  <si>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</si>
  <si>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</si>
  <si>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</si>
  <si>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</si>
  <si>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</si>
  <si>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</si>
  <si>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</si>
  <si>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</si>
  <si>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</si>
  <si>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</si>
  <si>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</si>
  <si>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</si>
  <si>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</si>
  <si>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</si>
  <si>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</si>
  <si>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</si>
  <si>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</si>
  <si>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</si>
  <si>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</si>
  <si>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</si>
  <si>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</si>
  <si>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</si>
  <si>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</si>
  <si>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</si>
  <si>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</si>
  <si>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</si>
  <si>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</si>
  <si>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</si>
  <si>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</si>
  <si>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</si>
  <si>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</si>
  <si>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</si>
  <si>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</si>
  <si>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</si>
  <si>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</si>
  <si>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</si>
  <si>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</si>
  <si>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</si>
  <si>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</si>
  <si>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</si>
  <si>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</si>
  <si>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</si>
  <si>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</si>
  <si>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</si>
  <si>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</si>
  <si>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</si>
  <si>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</si>
  <si>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</si>
  <si>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</si>
  <si>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</si>
  <si>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</si>
  <si>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</si>
  <si>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</si>
  <si>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</si>
  <si>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</si>
  <si>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</si>
  <si>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</si>
  <si>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</si>
  <si>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</si>
  <si>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</si>
  <si>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</si>
  <si>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</si>
  <si>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</si>
  <si>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</si>
  <si>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</si>
  <si>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</si>
  <si>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</si>
  <si>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</si>
  <si>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</si>
  <si>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</si>
  <si>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</si>
  <si>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</si>
  <si>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</si>
  <si>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</si>
  <si>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사우디아라비아 아시르-지잔 고속도로 개발 예비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</si>
</sst>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176" fontId="0" fillId="0" borderId="31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H1" sqref="H1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16" t="s">
        <v>85</v>
      </c>
      <c r="B1" s="117"/>
      <c r="C1" s="117"/>
      <c r="D1" s="117"/>
      <c r="E1" s="117"/>
      <c r="G1" s="61" t="s">
        <v>28</v>
      </c>
      <c r="H1" s="57">
        <v>1000000000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18" t="s">
        <v>84</v>
      </c>
      <c r="C2" s="119"/>
      <c r="D2" s="119"/>
      <c r="E2" s="119"/>
      <c r="F2" s="9"/>
      <c r="G2" s="60"/>
    </row>
    <row r="3" spans="1:13" ht="30" customHeight="1" x14ac:dyDescent="0.3">
      <c r="A3" s="120" t="s">
        <v>31</v>
      </c>
      <c r="B3" s="120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1" t="s">
        <v>21</v>
      </c>
      <c r="B4" s="121"/>
      <c r="C4" s="39">
        <v>12</v>
      </c>
      <c r="D4" s="40">
        <f>M22</f>
        <v>10.9</v>
      </c>
      <c r="E4" s="122">
        <f>SUM(D4:D6)</f>
        <v>27.9</v>
      </c>
      <c r="F4" s="9"/>
      <c r="G4" s="60"/>
      <c r="H4" s="58"/>
    </row>
    <row r="5" spans="1:13" ht="30" customHeight="1" x14ac:dyDescent="0.3">
      <c r="A5" s="121" t="s">
        <v>8</v>
      </c>
      <c r="B5" s="121"/>
      <c r="C5" s="39">
        <v>10</v>
      </c>
      <c r="D5" s="40">
        <f>+M39</f>
        <v>9</v>
      </c>
      <c r="E5" s="123"/>
      <c r="F5" s="9"/>
      <c r="G5" s="62"/>
      <c r="H5" s="58"/>
    </row>
    <row r="6" spans="1:13" ht="30" customHeight="1" x14ac:dyDescent="0.3">
      <c r="A6" s="121" t="s">
        <v>24</v>
      </c>
      <c r="B6" s="121"/>
      <c r="C6" s="39">
        <v>8</v>
      </c>
      <c r="D6" s="40">
        <f>H47</f>
        <v>8</v>
      </c>
      <c r="E6" s="123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24" t="s">
        <v>34</v>
      </c>
      <c r="B8" s="125"/>
      <c r="C8" s="126"/>
      <c r="D8" s="127" t="s">
        <v>9</v>
      </c>
      <c r="E8" s="127"/>
      <c r="F8" s="127"/>
      <c r="G8" s="127"/>
      <c r="H8" s="127"/>
      <c r="I8" s="127"/>
      <c r="J8" s="127"/>
      <c r="K8" s="127"/>
      <c r="L8" s="127"/>
      <c r="M8" s="128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5" t="s">
        <v>69</v>
      </c>
      <c r="B10" s="96" t="s">
        <v>63</v>
      </c>
      <c r="C10" s="96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29">
        <f>SUM(H10:H13)</f>
        <v>860725276.78400004</v>
      </c>
      <c r="J10" s="105">
        <f>I10/H$1</f>
        <v>0.86072527678400002</v>
      </c>
      <c r="K10" s="106">
        <v>7</v>
      </c>
      <c r="L10" s="104">
        <f>IF(AND(J10&gt;=1),1,IF(AND(J10&lt;1,J10&gt;=0.7),0.9,IF(AND(J10&lt;0.7,J10&gt;=0.4),0.8,0.7)))</f>
        <v>0.9</v>
      </c>
      <c r="M10" s="131">
        <f>K10*L10</f>
        <v>6.3</v>
      </c>
    </row>
    <row r="11" spans="1:13" ht="35.1" customHeight="1" x14ac:dyDescent="0.3">
      <c r="A11" s="115"/>
      <c r="B11" s="96"/>
      <c r="C11" s="96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29"/>
      <c r="J11" s="105"/>
      <c r="K11" s="106"/>
      <c r="L11" s="104"/>
      <c r="M11" s="131"/>
    </row>
    <row r="12" spans="1:13" ht="35.1" customHeight="1" x14ac:dyDescent="0.3">
      <c r="A12" s="115"/>
      <c r="B12" s="96"/>
      <c r="C12" s="96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29"/>
      <c r="J12" s="105"/>
      <c r="K12" s="106"/>
      <c r="L12" s="104"/>
      <c r="M12" s="131"/>
    </row>
    <row r="13" spans="1:13" ht="35.1" customHeight="1" x14ac:dyDescent="0.3">
      <c r="A13" s="115"/>
      <c r="B13" s="96"/>
      <c r="C13" s="96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29"/>
      <c r="J13" s="105"/>
      <c r="K13" s="106"/>
      <c r="L13" s="104"/>
      <c r="M13" s="131"/>
    </row>
    <row r="14" spans="1:13" ht="35.1" customHeight="1" x14ac:dyDescent="0.3">
      <c r="A14" s="115" t="s">
        <v>70</v>
      </c>
      <c r="B14" s="96" t="s">
        <v>63</v>
      </c>
      <c r="C14" s="96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130">
        <f>SUM(H14:H17)</f>
        <v>21041109800</v>
      </c>
      <c r="J14" s="105">
        <f>I14/H$1</f>
        <v>21.041109800000001</v>
      </c>
      <c r="K14" s="106">
        <v>3</v>
      </c>
      <c r="L14" s="104">
        <f t="shared" ref="L14" si="2">IF(AND(J14&gt;=1),1,IF(AND(J14&lt;1,J14&gt;=0.7),0.9,IF(AND(J14&lt;0.7,J14&gt;=0.4),0.8,0.7)))</f>
        <v>1</v>
      </c>
      <c r="M14" s="131">
        <f t="shared" ref="M14" si="3">K14*L14</f>
        <v>3</v>
      </c>
    </row>
    <row r="15" spans="1:13" ht="35.1" customHeight="1" x14ac:dyDescent="0.3">
      <c r="A15" s="115"/>
      <c r="B15" s="96"/>
      <c r="C15" s="96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130"/>
      <c r="J15" s="105"/>
      <c r="K15" s="106"/>
      <c r="L15" s="104"/>
      <c r="M15" s="131"/>
    </row>
    <row r="16" spans="1:13" ht="35.1" customHeight="1" x14ac:dyDescent="0.3">
      <c r="A16" s="115"/>
      <c r="B16" s="96"/>
      <c r="C16" s="96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130"/>
      <c r="J16" s="105"/>
      <c r="K16" s="106"/>
      <c r="L16" s="104"/>
      <c r="M16" s="131"/>
    </row>
    <row r="17" spans="1:13" ht="35.1" customHeight="1" x14ac:dyDescent="0.3">
      <c r="A17" s="115"/>
      <c r="B17" s="96"/>
      <c r="C17" s="96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130"/>
      <c r="J17" s="105"/>
      <c r="K17" s="106"/>
      <c r="L17" s="104"/>
      <c r="M17" s="131"/>
    </row>
    <row r="18" spans="1:13" ht="35.1" customHeight="1" x14ac:dyDescent="0.3">
      <c r="A18" s="93" t="s">
        <v>71</v>
      </c>
      <c r="B18" s="96" t="s">
        <v>63</v>
      </c>
      <c r="C18" s="96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130">
        <f>SUM(H18:H21)</f>
        <v>604806275.67999995</v>
      </c>
      <c r="J18" s="105">
        <f>I18/H$1</f>
        <v>0.60480627567999989</v>
      </c>
      <c r="K18" s="101">
        <v>2</v>
      </c>
      <c r="L18" s="104">
        <f t="shared" ref="L18" si="5">IF(AND(J18&gt;=1),1,IF(AND(J18&lt;1,J18&gt;=0.7),0.9,IF(AND(J18&lt;0.7,J18&gt;=0.4),0.8,0.7)))</f>
        <v>0.8</v>
      </c>
      <c r="M18" s="131">
        <f t="shared" ref="M18" si="6">K18*L18</f>
        <v>1.6</v>
      </c>
    </row>
    <row r="19" spans="1:13" ht="35.1" customHeight="1" x14ac:dyDescent="0.3">
      <c r="A19" s="94"/>
      <c r="B19" s="96"/>
      <c r="C19" s="96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130"/>
      <c r="J19" s="105"/>
      <c r="K19" s="102"/>
      <c r="L19" s="104"/>
      <c r="M19" s="131"/>
    </row>
    <row r="20" spans="1:13" ht="35.1" customHeight="1" x14ac:dyDescent="0.3">
      <c r="A20" s="94"/>
      <c r="B20" s="96"/>
      <c r="C20" s="96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130"/>
      <c r="J20" s="105"/>
      <c r="K20" s="102"/>
      <c r="L20" s="104"/>
      <c r="M20" s="131"/>
    </row>
    <row r="21" spans="1:13" ht="35.1" customHeight="1" x14ac:dyDescent="0.3">
      <c r="A21" s="95"/>
      <c r="B21" s="96"/>
      <c r="C21" s="96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130"/>
      <c r="J21" s="105"/>
      <c r="K21" s="103"/>
      <c r="L21" s="104"/>
      <c r="M21" s="131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10.9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11" t="s">
        <v>34</v>
      </c>
      <c r="B25" s="112"/>
      <c r="C25" s="114"/>
      <c r="D25" s="108" t="s">
        <v>38</v>
      </c>
      <c r="E25" s="108"/>
      <c r="F25" s="108"/>
      <c r="G25" s="108"/>
      <c r="H25" s="108"/>
      <c r="I25" s="108"/>
      <c r="J25" s="108"/>
      <c r="K25" s="108"/>
      <c r="L25" s="108"/>
      <c r="M25" s="109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15" t="s">
        <v>69</v>
      </c>
      <c r="B27" s="96" t="s">
        <v>63</v>
      </c>
      <c r="C27" s="110">
        <v>0.5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198830605</v>
      </c>
      <c r="J27" s="97">
        <f>SUM(I27:I38)/H1</f>
        <v>0.99119446700000002</v>
      </c>
      <c r="K27" s="99">
        <v>10</v>
      </c>
      <c r="L27" s="132">
        <f>IF(AND(J27&gt;=1),1,IF(AND(J27&lt;1,J27&gt;=0.7),0.9,IF(AND(J27&lt;0.7,J27&gt;=0.4),0.8,0.7)))</f>
        <v>0.9</v>
      </c>
      <c r="M27" s="134">
        <f>K27*L27</f>
        <v>9</v>
      </c>
    </row>
    <row r="28" spans="1:13" ht="35.1" customHeight="1" x14ac:dyDescent="0.3">
      <c r="A28" s="115"/>
      <c r="B28" s="96"/>
      <c r="C28" s="110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93575000</v>
      </c>
      <c r="J28" s="98"/>
      <c r="K28" s="100"/>
      <c r="L28" s="133"/>
      <c r="M28" s="135"/>
    </row>
    <row r="29" spans="1:13" ht="35.1" customHeight="1" x14ac:dyDescent="0.3">
      <c r="A29" s="115"/>
      <c r="B29" s="96"/>
      <c r="C29" s="110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27500000</v>
      </c>
      <c r="J29" s="98"/>
      <c r="K29" s="100"/>
      <c r="L29" s="133"/>
      <c r="M29" s="135"/>
    </row>
    <row r="30" spans="1:13" ht="35.1" customHeight="1" x14ac:dyDescent="0.3">
      <c r="A30" s="115"/>
      <c r="B30" s="96"/>
      <c r="C30" s="110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110477250</v>
      </c>
      <c r="J30" s="98"/>
      <c r="K30" s="100"/>
      <c r="L30" s="133"/>
      <c r="M30" s="135"/>
    </row>
    <row r="31" spans="1:13" ht="35.1" customHeight="1" x14ac:dyDescent="0.3">
      <c r="A31" s="115" t="s">
        <v>70</v>
      </c>
      <c r="B31" s="96" t="s">
        <v>63</v>
      </c>
      <c r="C31" s="110">
        <v>0.3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140362500</v>
      </c>
      <c r="J31" s="98"/>
      <c r="K31" s="100"/>
      <c r="L31" s="133"/>
      <c r="M31" s="135"/>
    </row>
    <row r="32" spans="1:13" ht="35.1" customHeight="1" x14ac:dyDescent="0.3">
      <c r="A32" s="115"/>
      <c r="B32" s="96"/>
      <c r="C32" s="110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132975000</v>
      </c>
      <c r="J32" s="98"/>
      <c r="K32" s="100"/>
      <c r="L32" s="133"/>
      <c r="M32" s="135"/>
    </row>
    <row r="33" spans="1:13" ht="35.1" customHeight="1" x14ac:dyDescent="0.3">
      <c r="A33" s="115"/>
      <c r="B33" s="96"/>
      <c r="C33" s="110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81654900</v>
      </c>
      <c r="J33" s="98"/>
      <c r="K33" s="100"/>
      <c r="L33" s="133"/>
      <c r="M33" s="135"/>
    </row>
    <row r="34" spans="1:13" ht="35.1" customHeight="1" x14ac:dyDescent="0.3">
      <c r="A34" s="115"/>
      <c r="B34" s="96"/>
      <c r="C34" s="110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61740000</v>
      </c>
      <c r="J34" s="98"/>
      <c r="K34" s="100"/>
      <c r="L34" s="133"/>
      <c r="M34" s="135"/>
    </row>
    <row r="35" spans="1:13" ht="35.1" customHeight="1" x14ac:dyDescent="0.3">
      <c r="A35" s="93" t="s">
        <v>71</v>
      </c>
      <c r="B35" s="96" t="s">
        <v>63</v>
      </c>
      <c r="C35" s="110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44106000</v>
      </c>
      <c r="J35" s="98"/>
      <c r="K35" s="100"/>
      <c r="L35" s="133"/>
      <c r="M35" s="135"/>
    </row>
    <row r="36" spans="1:13" ht="35.1" customHeight="1" x14ac:dyDescent="0.3">
      <c r="A36" s="94"/>
      <c r="B36" s="96"/>
      <c r="C36" s="110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53406540</v>
      </c>
      <c r="J36" s="98"/>
      <c r="K36" s="100"/>
      <c r="L36" s="133"/>
      <c r="M36" s="135"/>
    </row>
    <row r="37" spans="1:13" ht="35.1" customHeight="1" x14ac:dyDescent="0.3">
      <c r="A37" s="94"/>
      <c r="B37" s="96"/>
      <c r="C37" s="110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7103472</v>
      </c>
      <c r="J37" s="98"/>
      <c r="K37" s="100"/>
      <c r="L37" s="133"/>
      <c r="M37" s="135"/>
    </row>
    <row r="38" spans="1:13" ht="35.1" customHeight="1" x14ac:dyDescent="0.3">
      <c r="A38" s="95"/>
      <c r="B38" s="96"/>
      <c r="C38" s="110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39463200</v>
      </c>
      <c r="J38" s="98"/>
      <c r="K38" s="100"/>
      <c r="L38" s="133"/>
      <c r="M38" s="13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991194467</v>
      </c>
      <c r="J39" s="25"/>
      <c r="K39" s="54">
        <f>SUM(K27:K38)</f>
        <v>10</v>
      </c>
      <c r="L39" s="26"/>
      <c r="M39" s="55">
        <f>SUM(M27:M38)</f>
        <v>9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11" t="s">
        <v>34</v>
      </c>
      <c r="B42" s="112"/>
      <c r="C42" s="113"/>
      <c r="D42" s="107" t="s">
        <v>23</v>
      </c>
      <c r="E42" s="108"/>
      <c r="F42" s="108"/>
      <c r="G42" s="108"/>
      <c r="H42" s="109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0.5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4</v>
      </c>
    </row>
    <row r="45" spans="1:13" ht="24.95" customHeight="1" x14ac:dyDescent="0.3">
      <c r="A45" s="70" t="s">
        <v>70</v>
      </c>
      <c r="B45" s="82" t="s">
        <v>64</v>
      </c>
      <c r="C45" s="89">
        <v>0.3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2.4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L18:L21"/>
    <mergeCell ref="J14:J17"/>
    <mergeCell ref="K14:K17"/>
    <mergeCell ref="L14:L17"/>
    <mergeCell ref="D42:H42"/>
    <mergeCell ref="D25:M25"/>
    <mergeCell ref="I14:I17"/>
    <mergeCell ref="M18:M21"/>
    <mergeCell ref="M14:M17"/>
    <mergeCell ref="I18:I21"/>
    <mergeCell ref="J18:J21"/>
    <mergeCell ref="L27:L38"/>
    <mergeCell ref="M27:M38"/>
    <mergeCell ref="A18:A21"/>
    <mergeCell ref="B18:B21"/>
    <mergeCell ref="J27:J38"/>
    <mergeCell ref="K27:K38"/>
    <mergeCell ref="C14:C17"/>
    <mergeCell ref="K18:K21"/>
    <mergeCell ref="B31:B34"/>
    <mergeCell ref="C31:C34"/>
    <mergeCell ref="A14:A17"/>
    <mergeCell ref="B14:B17"/>
    <mergeCell ref="C18:C21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2023-09-05T23:12:05Z</cp:lastPrinted>
  <dcterms:created xsi:type="dcterms:W3CDTF">2020-08-11T07:59:09Z</dcterms:created>
  <dcterms:modified xsi:type="dcterms:W3CDTF">2025-04-04T07:32:14Z</dcterms:modified>
  <cp:version>1100.0100.01</cp:version>
</cp:coreProperties>
</file>